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.DESKTOP-GQSK3C7.000\OneDrive - MUNICIPIO DE TUNJA\Escritorio\nnn\Documentos\PAE 2023\CONTRATO 506\FACTURACION\"/>
    </mc:Choice>
  </mc:AlternateContent>
  <bookViews>
    <workbookView xWindow="0" yWindow="0" windowWidth="28800" windowHeight="12330"/>
  </bookViews>
  <sheets>
    <sheet name="CONTRATO 506" sheetId="1" r:id="rId1"/>
    <sheet name="GOBERNAC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F21" i="2"/>
  <c r="E21" i="2"/>
  <c r="F19" i="2"/>
  <c r="C18" i="1" l="1"/>
  <c r="C16" i="1"/>
  <c r="G15" i="2" l="1"/>
  <c r="G13" i="2"/>
  <c r="G11" i="2"/>
  <c r="G10" i="2"/>
  <c r="G9" i="2"/>
  <c r="G5" i="2"/>
  <c r="G4" i="2"/>
  <c r="G3" i="2"/>
  <c r="F15" i="2"/>
  <c r="F13" i="2"/>
  <c r="F11" i="2"/>
  <c r="F10" i="2"/>
  <c r="F9" i="2"/>
  <c r="F5" i="2"/>
  <c r="F4" i="2"/>
  <c r="F3" i="2"/>
  <c r="E19" i="2" l="1"/>
  <c r="E15" i="2"/>
  <c r="E13" i="2"/>
  <c r="E11" i="2"/>
  <c r="E10" i="2"/>
  <c r="E9" i="2"/>
  <c r="E5" i="2"/>
  <c r="E4" i="2"/>
  <c r="E3" i="2"/>
  <c r="B11" i="2"/>
  <c r="D10" i="2"/>
  <c r="D9" i="2"/>
  <c r="D11" i="2" s="1"/>
  <c r="B5" i="2"/>
  <c r="D4" i="2"/>
  <c r="D3" i="2"/>
  <c r="D5" i="2" s="1"/>
  <c r="E10" i="1" l="1"/>
  <c r="F10" i="1"/>
  <c r="G8" i="1"/>
  <c r="D5" i="1" l="1"/>
  <c r="D10" i="1" s="1"/>
  <c r="E5" i="1"/>
  <c r="F5" i="1"/>
  <c r="C5" i="1"/>
  <c r="H3" i="1"/>
  <c r="H4" i="1"/>
  <c r="G3" i="1"/>
  <c r="G4" i="1"/>
  <c r="G5" i="1" l="1"/>
  <c r="G10" i="1" s="1"/>
  <c r="C10" i="1"/>
  <c r="H5" i="1"/>
  <c r="B5" i="1"/>
  <c r="H2" i="1" l="1"/>
  <c r="G2" i="1" l="1"/>
</calcChain>
</file>

<file path=xl/sharedStrings.xml><?xml version="1.0" encoding="utf-8"?>
<sst xmlns="http://schemas.openxmlformats.org/spreadsheetml/2006/main" count="26" uniqueCount="22">
  <si>
    <t>RECURSOS PROPIOS</t>
  </si>
  <si>
    <t>RP 1</t>
  </si>
  <si>
    <t>TOTAL EJECUTADO</t>
  </si>
  <si>
    <t>INEJECUCIONES</t>
  </si>
  <si>
    <t>UAPA 2022</t>
  </si>
  <si>
    <t>gobernacion</t>
  </si>
  <si>
    <t>TOTAL</t>
  </si>
  <si>
    <t>febrero</t>
  </si>
  <si>
    <t>marzo</t>
  </si>
  <si>
    <t>abril</t>
  </si>
  <si>
    <t>mayo</t>
  </si>
  <si>
    <t>PROYECCIÓN DE EJECUCIÓN</t>
  </si>
  <si>
    <t>INEJECUCIONES POR MES</t>
  </si>
  <si>
    <t>N TITULARES</t>
  </si>
  <si>
    <t>RPS</t>
  </si>
  <si>
    <t>1 DIA</t>
  </si>
  <si>
    <t>SECUNDARIA</t>
  </si>
  <si>
    <t>MEDIA</t>
  </si>
  <si>
    <t>RI</t>
  </si>
  <si>
    <t>21 DIAS</t>
  </si>
  <si>
    <t>22 DIAS</t>
  </si>
  <si>
    <t>3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</si>
</sst>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&quot;$&quot;\ #,##0.00"/>
    <numFmt numFmtId="165" formatCode="_ &quot;$&quot;\ * #,##0.00_ ;_ &quot;$&quot;\ * \-#,##0.00_ ;_ &quot;$&quot;\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44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3" xfId="0" applyBorder="1"/>
    <xf numFmtId="0" fontId="0" fillId="0" borderId="5" xfId="0" applyBorder="1"/>
    <xf numFmtId="164" fontId="0" fillId="2" borderId="0" xfId="1" applyNumberFormat="1" applyFont="1" applyFill="1"/>
    <xf numFmtId="164" fontId="0" fillId="2" borderId="0" xfId="0" applyNumberFormat="1" applyFill="1"/>
    <xf numFmtId="0" fontId="0" fillId="0" borderId="1" xfId="0" applyBorder="1"/>
    <xf numFmtId="164" fontId="0" fillId="0" borderId="2" xfId="1" applyNumberFormat="1" applyFont="1" applyBorder="1"/>
    <xf numFmtId="164" fontId="0" fillId="0" borderId="4" xfId="1" applyNumberFormat="1" applyFont="1" applyBorder="1"/>
    <xf numFmtId="164" fontId="0" fillId="0" borderId="6" xfId="1" applyNumberFormat="1" applyFont="1" applyBorder="1"/>
    <xf numFmtId="165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D18" sqref="D18"/>
    </sheetView>
  </sheetViews>
  <sheetFormatPr baseColWidth="10" defaultRowHeight="15" x14ac:dyDescent="0.25"/>
  <cols>
    <col min="1" max="1" width="23.7109375" customWidth="1"/>
    <col min="2" max="2" width="19.28515625" bestFit="1" customWidth="1"/>
    <col min="3" max="3" width="23.7109375" customWidth="1"/>
    <col min="4" max="5" width="18.85546875" customWidth="1"/>
    <col min="6" max="6" width="24.5703125" customWidth="1"/>
    <col min="7" max="7" width="23.5703125" customWidth="1"/>
    <col min="8" max="8" width="20.140625" customWidth="1"/>
    <col min="9" max="9" width="32.42578125" customWidth="1"/>
    <col min="11" max="11" width="16.7109375" bestFit="1" customWidth="1"/>
  </cols>
  <sheetData>
    <row r="1" spans="1:15" ht="15.75" thickBot="1" x14ac:dyDescent="0.3">
      <c r="B1" s="3" t="s">
        <v>1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2</v>
      </c>
      <c r="H1" s="3" t="s">
        <v>3</v>
      </c>
    </row>
    <row r="2" spans="1:15" x14ac:dyDescent="0.25">
      <c r="A2" s="10" t="s">
        <v>4</v>
      </c>
      <c r="B2" s="11">
        <v>2827262489.48</v>
      </c>
      <c r="C2" s="4">
        <v>609975148.34000003</v>
      </c>
      <c r="D2" s="4">
        <v>710399868.57000005</v>
      </c>
      <c r="E2" s="4"/>
      <c r="F2" s="4"/>
      <c r="G2" s="4">
        <f>SUM(C2:F2)</f>
        <v>1320375016.9100001</v>
      </c>
      <c r="H2" s="4">
        <f>B2-C2-D2-F2</f>
        <v>1506887472.5699997</v>
      </c>
      <c r="I2" s="1"/>
      <c r="J2" s="1"/>
      <c r="K2" s="1"/>
      <c r="L2" s="1"/>
      <c r="M2" s="1"/>
      <c r="N2" s="1"/>
      <c r="O2" s="1"/>
    </row>
    <row r="3" spans="1:15" x14ac:dyDescent="0.25">
      <c r="A3" s="6" t="s">
        <v>0</v>
      </c>
      <c r="B3" s="12">
        <v>1313922504</v>
      </c>
      <c r="C3" s="4">
        <v>319959699.5</v>
      </c>
      <c r="D3" s="4">
        <v>349405919.5</v>
      </c>
      <c r="E3" s="4"/>
      <c r="F3" s="4"/>
      <c r="G3" s="4">
        <f t="shared" ref="G3:G5" si="0">SUM(C3:F3)</f>
        <v>669365619</v>
      </c>
      <c r="H3" s="4">
        <f t="shared" ref="H3:H5" si="1">B3-C3-D3-F3</f>
        <v>644556885</v>
      </c>
      <c r="I3" s="1"/>
      <c r="J3" s="1"/>
      <c r="K3" s="1"/>
      <c r="L3" s="1"/>
      <c r="M3" s="1"/>
      <c r="N3" s="1"/>
      <c r="O3" s="1"/>
    </row>
    <row r="4" spans="1:15" x14ac:dyDescent="0.25">
      <c r="A4" s="6" t="s">
        <v>5</v>
      </c>
      <c r="B4" s="12">
        <v>1313922504</v>
      </c>
      <c r="C4" s="4">
        <v>319959699.5</v>
      </c>
      <c r="D4" s="4">
        <v>349405919.5</v>
      </c>
      <c r="E4" s="4"/>
      <c r="F4" s="4"/>
      <c r="G4" s="4">
        <f t="shared" si="0"/>
        <v>669365619</v>
      </c>
      <c r="H4" s="4">
        <f t="shared" si="1"/>
        <v>644556885</v>
      </c>
      <c r="I4" s="1"/>
      <c r="J4" s="1"/>
      <c r="K4" s="1"/>
      <c r="L4" s="1"/>
      <c r="M4" s="1"/>
      <c r="N4" s="1"/>
      <c r="O4" s="1"/>
    </row>
    <row r="5" spans="1:15" ht="15.75" thickBot="1" x14ac:dyDescent="0.3">
      <c r="A5" s="7" t="s">
        <v>6</v>
      </c>
      <c r="B5" s="13">
        <f>SUM(B2:B4)</f>
        <v>5455107497.4799995</v>
      </c>
      <c r="C5" s="8">
        <f>SUM(C2:C4)</f>
        <v>1249894547.3400002</v>
      </c>
      <c r="D5" s="8">
        <f t="shared" ref="D5:F5" si="2">SUM(D2:D4)</f>
        <v>1409211707.5700002</v>
      </c>
      <c r="E5" s="8">
        <f t="shared" si="2"/>
        <v>0</v>
      </c>
      <c r="F5" s="8">
        <f t="shared" si="2"/>
        <v>0</v>
      </c>
      <c r="G5" s="4">
        <f t="shared" si="0"/>
        <v>2659106254.9100003</v>
      </c>
      <c r="H5" s="4">
        <f t="shared" si="1"/>
        <v>2796001242.5699992</v>
      </c>
      <c r="I5" s="1"/>
      <c r="J5" s="1"/>
      <c r="K5" s="1"/>
      <c r="L5" s="1"/>
      <c r="M5" s="1"/>
      <c r="N5" s="1"/>
      <c r="O5" s="1"/>
    </row>
    <row r="6" spans="1:15" x14ac:dyDescent="0.25">
      <c r="B6" s="5"/>
      <c r="C6" s="9"/>
      <c r="D6" s="9"/>
      <c r="E6" s="9"/>
      <c r="F6" s="9"/>
      <c r="G6" s="5"/>
      <c r="H6" s="5"/>
    </row>
    <row r="7" spans="1:15" x14ac:dyDescent="0.25">
      <c r="B7" s="5"/>
      <c r="C7" s="9"/>
      <c r="D7" s="9"/>
      <c r="E7" s="9"/>
      <c r="F7" s="9"/>
      <c r="G7" s="5"/>
      <c r="H7" s="5"/>
    </row>
    <row r="8" spans="1:15" x14ac:dyDescent="0.25">
      <c r="B8" t="s">
        <v>11</v>
      </c>
      <c r="C8" s="1">
        <v>1507332334.8299999</v>
      </c>
      <c r="D8" s="1">
        <v>1579110065.0599999</v>
      </c>
      <c r="E8" s="1">
        <v>1076665953.45</v>
      </c>
      <c r="F8" s="1">
        <v>1291999144.1400001</v>
      </c>
      <c r="G8" s="2">
        <f>SUM(C8:F8)</f>
        <v>5455107497.4800005</v>
      </c>
    </row>
    <row r="10" spans="1:15" x14ac:dyDescent="0.25">
      <c r="B10" s="5" t="s">
        <v>12</v>
      </c>
      <c r="C10" s="2">
        <f>C8-C5</f>
        <v>257437787.48999977</v>
      </c>
      <c r="D10" s="2">
        <f t="shared" ref="D10:G10" si="3">D8-D5</f>
        <v>169898357.48999977</v>
      </c>
      <c r="E10" s="2">
        <f t="shared" si="3"/>
        <v>1076665953.45</v>
      </c>
      <c r="F10" s="2">
        <f t="shared" si="3"/>
        <v>1291999144.1400001</v>
      </c>
      <c r="G10" s="2">
        <f t="shared" si="3"/>
        <v>2796001242.5700002</v>
      </c>
    </row>
    <row r="15" spans="1:15" x14ac:dyDescent="0.25">
      <c r="C15" s="1">
        <v>1409211707.5699999</v>
      </c>
    </row>
    <row r="16" spans="1:15" x14ac:dyDescent="0.25">
      <c r="C16" s="1">
        <f>D8-C15</f>
        <v>169898357.49000001</v>
      </c>
    </row>
    <row r="18" spans="3:3" x14ac:dyDescent="0.25">
      <c r="C18" s="2">
        <f>C10+C16</f>
        <v>427336144.97999978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30" sqref="F30"/>
    </sheetView>
  </sheetViews>
  <sheetFormatPr baseColWidth="10" defaultRowHeight="15" x14ac:dyDescent="0.25"/>
  <cols>
    <col min="4" max="4" width="21.140625" customWidth="1"/>
    <col min="5" max="5" width="20.42578125" customWidth="1"/>
    <col min="6" max="7" width="16.7109375" bestFit="1" customWidth="1"/>
  </cols>
  <sheetData>
    <row r="2" spans="1:7" x14ac:dyDescent="0.25">
      <c r="B2" t="s">
        <v>13</v>
      </c>
      <c r="C2" t="s">
        <v>14</v>
      </c>
      <c r="D2" t="s">
        <v>15</v>
      </c>
      <c r="E2" t="s">
        <v>19</v>
      </c>
      <c r="F2" t="s">
        <v>20</v>
      </c>
      <c r="G2" t="s">
        <v>21</v>
      </c>
    </row>
    <row r="3" spans="1:7" x14ac:dyDescent="0.25">
      <c r="A3" t="s">
        <v>16</v>
      </c>
      <c r="B3">
        <v>5340</v>
      </c>
      <c r="C3" s="1">
        <v>4117</v>
      </c>
      <c r="D3" s="1">
        <f>B3*C3</f>
        <v>21984780</v>
      </c>
      <c r="E3" s="2">
        <f>D3*21</f>
        <v>461680380</v>
      </c>
      <c r="F3" s="2">
        <f>D3*22</f>
        <v>483665160</v>
      </c>
      <c r="G3" s="2">
        <f>D3*3</f>
        <v>65954340</v>
      </c>
    </row>
    <row r="4" spans="1:7" x14ac:dyDescent="0.25">
      <c r="A4" t="s">
        <v>17</v>
      </c>
      <c r="B4">
        <v>1652</v>
      </c>
      <c r="C4" s="1">
        <v>4391</v>
      </c>
      <c r="D4" s="1">
        <f>B4*C4</f>
        <v>7253932</v>
      </c>
      <c r="E4" s="2">
        <f>D4*21</f>
        <v>152332572</v>
      </c>
      <c r="F4" s="2">
        <f>D4*22</f>
        <v>159586504</v>
      </c>
      <c r="G4" s="2">
        <f>D4*3</f>
        <v>21761796</v>
      </c>
    </row>
    <row r="5" spans="1:7" x14ac:dyDescent="0.25">
      <c r="B5">
        <f>SUM(B3:B4)</f>
        <v>6992</v>
      </c>
      <c r="D5" s="14">
        <f>SUM(D3:D4)</f>
        <v>29238712</v>
      </c>
      <c r="E5" s="2">
        <f>SUM(E3:E4)</f>
        <v>614012952</v>
      </c>
      <c r="F5" s="2">
        <f>SUM(F3:F4)</f>
        <v>643251664</v>
      </c>
      <c r="G5" s="2">
        <f>SUM(G3:G4)</f>
        <v>87716136</v>
      </c>
    </row>
    <row r="8" spans="1:7" x14ac:dyDescent="0.25">
      <c r="B8" t="s">
        <v>13</v>
      </c>
      <c r="C8" t="s">
        <v>18</v>
      </c>
      <c r="D8" t="s">
        <v>15</v>
      </c>
    </row>
    <row r="9" spans="1:7" x14ac:dyDescent="0.25">
      <c r="A9" t="s">
        <v>16</v>
      </c>
      <c r="B9">
        <v>1388</v>
      </c>
      <c r="C9" s="1">
        <v>2854</v>
      </c>
      <c r="D9" s="1">
        <f>B9*C9</f>
        <v>3961352</v>
      </c>
      <c r="E9" s="2">
        <f>D9*21</f>
        <v>83188392</v>
      </c>
      <c r="F9" s="2">
        <f>D9*22</f>
        <v>87149744</v>
      </c>
      <c r="G9" s="2">
        <f>D9*3</f>
        <v>11884056</v>
      </c>
    </row>
    <row r="10" spans="1:7" x14ac:dyDescent="0.25">
      <c r="A10" t="s">
        <v>17</v>
      </c>
      <c r="B10">
        <v>444</v>
      </c>
      <c r="C10" s="1">
        <v>3101</v>
      </c>
      <c r="D10" s="1">
        <f>B10*C10</f>
        <v>1376844</v>
      </c>
      <c r="E10" s="2">
        <f>D10*21</f>
        <v>28913724</v>
      </c>
      <c r="F10" s="2">
        <f>D10*22</f>
        <v>30290568</v>
      </c>
      <c r="G10" s="2">
        <f>D10*3</f>
        <v>4130532</v>
      </c>
    </row>
    <row r="11" spans="1:7" x14ac:dyDescent="0.25">
      <c r="B11">
        <f>SUM(B9:B10)</f>
        <v>1832</v>
      </c>
      <c r="D11" s="14">
        <f>SUM(D9:D10)</f>
        <v>5338196</v>
      </c>
      <c r="E11" s="2">
        <f>SUM(E9:E10)</f>
        <v>112102116</v>
      </c>
      <c r="F11" s="2">
        <f>SUM(F9:F10)</f>
        <v>117440312</v>
      </c>
      <c r="G11" s="2">
        <f>SUM(G9:G10)</f>
        <v>16014588</v>
      </c>
    </row>
    <row r="13" spans="1:7" x14ac:dyDescent="0.25">
      <c r="E13" s="2">
        <f>E11+E5</f>
        <v>726115068</v>
      </c>
      <c r="F13" s="2">
        <f>F11+F5</f>
        <v>760691976</v>
      </c>
      <c r="G13" s="2">
        <f>G5+G11</f>
        <v>103730724</v>
      </c>
    </row>
    <row r="15" spans="1:7" x14ac:dyDescent="0.25">
      <c r="E15" s="2">
        <f>E13/2</f>
        <v>363057534</v>
      </c>
      <c r="F15" s="2">
        <f>F13/2</f>
        <v>380345988</v>
      </c>
      <c r="G15" s="2">
        <f>G13/2</f>
        <v>51865362</v>
      </c>
    </row>
    <row r="17" spans="5:6" x14ac:dyDescent="0.25">
      <c r="E17" s="1">
        <v>319959699.5</v>
      </c>
      <c r="F17" s="1">
        <v>349405919.5</v>
      </c>
    </row>
    <row r="19" spans="5:6" x14ac:dyDescent="0.25">
      <c r="E19" s="2">
        <f>E15-E17</f>
        <v>43097834.5</v>
      </c>
      <c r="F19" s="2">
        <f>F15-F17</f>
        <v>30940068.5</v>
      </c>
    </row>
    <row r="21" spans="5:6" x14ac:dyDescent="0.25">
      <c r="E21" s="2">
        <f>E19/2</f>
        <v>21548917.25</v>
      </c>
      <c r="F21" s="2">
        <f>F19/2</f>
        <v>15470034.25</v>
      </c>
    </row>
    <row r="24" spans="5:6" x14ac:dyDescent="0.25">
      <c r="E24" s="2">
        <f>E21+F21</f>
        <v>37018951.5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 506</vt:lpstr>
      <vt:lpstr>GOBERNACION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2022-04-05T21:25:18Z</dcterms:created>
  <dcterms:modified xsi:type="dcterms:W3CDTF">2023-05-02T20:42:45Z</dcterms:modified>
</cp:coreProperties>
</file>